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mlh\Downloads\"/>
    </mc:Choice>
  </mc:AlternateContent>
  <bookViews>
    <workbookView xWindow="0" yWindow="75" windowWidth="19140" windowHeight="11760" activeTab="1"/>
  </bookViews>
  <sheets>
    <sheet name="B93" sheetId="1" r:id="rId1"/>
    <sheet name="B94" sheetId="2" r:id="rId2"/>
    <sheet name="B95" sheetId="3" r:id="rId3"/>
  </sheets>
  <calcPr calcId="162913"/>
</workbook>
</file>

<file path=xl/calcChain.xml><?xml version="1.0" encoding="utf-8"?>
<calcChain xmlns="http://schemas.openxmlformats.org/spreadsheetml/2006/main">
  <c r="E23" i="3" l="1"/>
  <c r="C23" i="3"/>
  <c r="D23" i="3" l="1"/>
  <c r="F26" i="3" l="1"/>
  <c r="D26" i="3" l="1"/>
  <c r="E26" i="3"/>
  <c r="E15" i="3" s="1"/>
  <c r="G26" i="3"/>
  <c r="C26" i="3"/>
  <c r="C15" i="3" s="1"/>
  <c r="D15" i="3" l="1"/>
  <c r="C14" i="1"/>
  <c r="F10" i="1" l="1"/>
  <c r="G10" i="1"/>
  <c r="F15" i="1"/>
  <c r="G15" i="1"/>
  <c r="F17" i="1"/>
  <c r="G17" i="1"/>
  <c r="F12" i="2"/>
  <c r="G12" i="2"/>
  <c r="F13" i="2"/>
  <c r="G13" i="2"/>
  <c r="F15" i="2"/>
  <c r="G15" i="2"/>
  <c r="F16" i="2"/>
  <c r="G16" i="2"/>
  <c r="F19" i="2"/>
  <c r="G19" i="2"/>
  <c r="F20" i="2"/>
  <c r="G20" i="2"/>
  <c r="F21" i="2"/>
  <c r="F24" i="2"/>
  <c r="G24" i="2"/>
  <c r="F28" i="2"/>
  <c r="G28" i="2"/>
  <c r="F29" i="2"/>
  <c r="G29" i="2"/>
  <c r="F11" i="3"/>
  <c r="G11" i="3"/>
  <c r="F17" i="3"/>
  <c r="G17" i="3"/>
  <c r="F18" i="3"/>
  <c r="F19" i="3"/>
  <c r="G19" i="3"/>
  <c r="F20" i="3"/>
  <c r="G20" i="3"/>
  <c r="F21" i="3"/>
  <c r="G21" i="3"/>
  <c r="F22" i="3"/>
  <c r="G22" i="3"/>
  <c r="F24" i="3"/>
  <c r="G24" i="3"/>
  <c r="F25" i="3"/>
  <c r="G25" i="3"/>
  <c r="F29" i="3"/>
  <c r="G29" i="3"/>
  <c r="F30" i="3"/>
  <c r="G30" i="3"/>
  <c r="D10" i="3"/>
  <c r="D9" i="3" s="1"/>
  <c r="D27" i="2"/>
  <c r="D17" i="2"/>
  <c r="D9" i="2" s="1"/>
  <c r="D8" i="2" s="1"/>
  <c r="D14" i="1"/>
  <c r="D13" i="1" s="1"/>
  <c r="D9" i="1"/>
  <c r="D8" i="1" s="1"/>
  <c r="F23" i="3"/>
  <c r="C10" i="3"/>
  <c r="E27" i="2"/>
  <c r="C27" i="2"/>
  <c r="E17" i="2"/>
  <c r="C17" i="2"/>
  <c r="C9" i="2" s="1"/>
  <c r="C8" i="2" s="1"/>
  <c r="C13" i="1"/>
  <c r="E14" i="1"/>
  <c r="E9" i="1"/>
  <c r="C9" i="1"/>
  <c r="C8" i="1" s="1"/>
  <c r="G9" i="1" l="1"/>
  <c r="F27" i="2"/>
  <c r="F17" i="2"/>
  <c r="C9" i="3"/>
  <c r="G14" i="1"/>
  <c r="E13" i="1"/>
  <c r="F13" i="1" s="1"/>
  <c r="E8" i="1"/>
  <c r="E9" i="2"/>
  <c r="G23" i="3"/>
  <c r="G17" i="2"/>
  <c r="F14" i="1"/>
  <c r="F9" i="1"/>
  <c r="G27" i="2"/>
  <c r="G13" i="1" l="1"/>
  <c r="F15" i="3"/>
  <c r="G15" i="3"/>
  <c r="E10" i="3"/>
  <c r="F9" i="2"/>
  <c r="G9" i="2"/>
  <c r="E8" i="2"/>
  <c r="G8" i="1"/>
  <c r="F8" i="1"/>
  <c r="E9" i="3" l="1"/>
  <c r="F10" i="3"/>
  <c r="G10" i="3"/>
  <c r="G8" i="2"/>
  <c r="F8" i="2"/>
  <c r="F9" i="3" l="1"/>
  <c r="G9" i="3"/>
</calcChain>
</file>

<file path=xl/sharedStrings.xml><?xml version="1.0" encoding="utf-8"?>
<sst xmlns="http://schemas.openxmlformats.org/spreadsheetml/2006/main" count="131" uniqueCount="86">
  <si>
    <t>Biểu số 93/CK-NSNN</t>
  </si>
  <si>
    <t>Đơn vị: Triệu đồng</t>
  </si>
  <si>
    <t>STT</t>
  </si>
  <si>
    <t>NỘI DUNG</t>
  </si>
  <si>
    <t>So sánh ước thực hiện với (%)</t>
  </si>
  <si>
    <t>Dự toán năm</t>
  </si>
  <si>
    <t>Cùng kỳ năm trước</t>
  </si>
  <si>
    <t>A</t>
  </si>
  <si>
    <t>B</t>
  </si>
  <si>
    <t>3=2/1</t>
  </si>
  <si>
    <t>TỔNG NGUỒN THU NSNN TRÊN ĐỊA BÀN</t>
  </si>
  <si>
    <t>I</t>
  </si>
  <si>
    <t>Thu cân đối NSNN</t>
  </si>
  <si>
    <t>Thu nội địa</t>
  </si>
  <si>
    <t>Thu viện trợ</t>
  </si>
  <si>
    <t>II</t>
  </si>
  <si>
    <t>Thu chuyển nguồn từ năm trước chuyển sang</t>
  </si>
  <si>
    <t>TỔNG CHI NGÂN SÁCH HUYỆN</t>
  </si>
  <si>
    <t> I</t>
  </si>
  <si>
    <t>Tổng chi cân đối ngân sách huyện</t>
  </si>
  <si>
    <t>Chi đầu tư phát triển</t>
  </si>
  <si>
    <t>Chi thường xuyên</t>
  </si>
  <si>
    <t>Dự phòng ngân sách</t>
  </si>
  <si>
    <t>III</t>
  </si>
  <si>
    <t>Chi từ nguồn bổ sung có mục tiêu từ NS cấp tỉnh</t>
  </si>
  <si>
    <t>Biểu số 94/CK-NSNN</t>
  </si>
  <si>
    <t>TỔNG THU NSNN TRÊN ĐỊA BÀN</t>
  </si>
  <si>
    <t>Thu từ khu vực doanh nghiệp nhà nước</t>
  </si>
  <si>
    <t>Thu từ khu vực doanh nghiệp có vốn đầu tư nước ngoài</t>
  </si>
  <si>
    <t>Thuế thu nhập cá nhân</t>
  </si>
  <si>
    <t>Thuế bảo vệ môi trường</t>
  </si>
  <si>
    <t>Lệ phí trước bạ</t>
  </si>
  <si>
    <t>Thu phí, lệ phí</t>
  </si>
  <si>
    <t>Các khoản thu về nhà, đất</t>
  </si>
  <si>
    <t>-</t>
  </si>
  <si>
    <t>Thuế sử dụng đất nông nghiệp</t>
  </si>
  <si>
    <t>Thuế sử dụng đất phi nông nghiệp</t>
  </si>
  <si>
    <t>Thu tiền sử dụng đất</t>
  </si>
  <si>
    <t>Tiền cho thuê đất, thuê mặt nước</t>
  </si>
  <si>
    <t>Tiền cho thuê và tiền bán nhà ở thuộc sở hữu nhà nước</t>
  </si>
  <si>
    <t>Thu từ hoạt động xổ số kiến thiết</t>
  </si>
  <si>
    <t>Thu khác ngân sách</t>
  </si>
  <si>
    <t>Thu từ quỹ đất công ích, hoa lợi công sản khác</t>
  </si>
  <si>
    <t xml:space="preserve">THU NGÂN SÁCH HUYỆN ĐƯỢC HƯỞNG THEO PHÂN CẤP </t>
  </si>
  <si>
    <t>Từ các khoản thu phân chia</t>
  </si>
  <si>
    <t>Các khoản thu ngân sách huyện được hưởng 100%</t>
  </si>
  <si>
    <t>Biểu số 95/CK-NSNN</t>
  </si>
  <si>
    <t>CHI CÂN ĐỐI NGÂN SÁCH HUYỆN</t>
  </si>
  <si>
    <t>Chi đầu tư cho các dự án</t>
  </si>
  <si>
    <t>Chi đầu tư phát triển khác</t>
  </si>
  <si>
    <t>Trong đó:</t>
  </si>
  <si>
    <t>Chi hoạt động của cơ quan quản lý hành chính, đảng, đoàn thể</t>
  </si>
  <si>
    <t>Chi bảo đảm xã hội</t>
  </si>
  <si>
    <t>CHI TỪ NGUỒN BỔ SUNG CÓ MỤC TIÊU TỪ NGÂN SÁCH CẤP TRÊN</t>
  </si>
  <si>
    <t>Chương trình mục tiêu quốc gia</t>
  </si>
  <si>
    <t>Cho các chương trình dự án quan trọng vốn đầu tư</t>
  </si>
  <si>
    <t>Cho các nhiệm vụ, chính sách kinh phí thường xuyên</t>
  </si>
  <si>
    <t>Chi tạm ứng</t>
  </si>
  <si>
    <t>Thu từ khu vực kinh tế quốc doanh</t>
  </si>
  <si>
    <t>Chi An ninh - Quốc phòng</t>
  </si>
  <si>
    <t>Chi khác ngân sách</t>
  </si>
  <si>
    <t>Chi ngân sách xã, thị trấn</t>
  </si>
  <si>
    <t>TỔNG CHI NGÂN SÁCH HUYỆN (A+B)</t>
  </si>
  <si>
    <t>IV</t>
  </si>
  <si>
    <t>Chi chuyển nguồn đầu tư XDCB</t>
  </si>
  <si>
    <t>Chi chuyển nguồn đầu tư xây dựng cơ bản</t>
  </si>
  <si>
    <t>Dự toán năm 2019</t>
  </si>
  <si>
    <t>Thực hiện Quý 1 năm 2018</t>
  </si>
  <si>
    <t>Ước thực hiện Quý 1 năm 2019</t>
  </si>
  <si>
    <t>Chi SN y tế, dân số và gia đình</t>
  </si>
  <si>
    <t>Chi SN khoa học và công nghệ</t>
  </si>
  <si>
    <t>Chi SN giáo dục - đào tạo và dạy nghề</t>
  </si>
  <si>
    <t>Chi SN bảo vệ môi trường</t>
  </si>
  <si>
    <t>Chi SN kinh tế</t>
  </si>
  <si>
    <t>Chi SN phát thanh</t>
  </si>
  <si>
    <t xml:space="preserve">- </t>
  </si>
  <si>
    <t>An ninh</t>
  </si>
  <si>
    <t>Quốc phòng</t>
  </si>
  <si>
    <t>Chi SN văn hóa thông tin, thể thao</t>
  </si>
  <si>
    <t>UBND HUYỆN BÀU BÀNG</t>
  </si>
  <si>
    <t>CÂN ĐỐI NGÂN SÁCH HUYỆN QUÝ I NĂM 2021</t>
  </si>
  <si>
    <t>ƯỚC THỰC HIỆN THU NGÂN SÁCH NHÀ NƯỚC QUÝ I NĂM 2021</t>
  </si>
  <si>
    <t>Dự toán năm 2021</t>
  </si>
  <si>
    <t>Ước thực Quý 1 năm 2021</t>
  </si>
  <si>
    <t>ƯỚC THỰC HIỆN CHI NGÂN SÁCH HUYỆN QUÝ I NĂM 2021</t>
  </si>
  <si>
    <t>Ước thực hiện Quý 1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</si>
</sst>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3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164" fontId="2" fillId="0" borderId="1" xfId="1" applyNumberFormat="1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9" fontId="2" fillId="0" borderId="1" xfId="2" applyFont="1" applyBorder="1" applyAlignment="1">
      <alignment vertical="top" wrapText="1"/>
    </xf>
    <xf numFmtId="164" fontId="2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 wrapText="1"/>
    </xf>
    <xf numFmtId="9" fontId="3" fillId="0" borderId="1" xfId="2" applyFont="1" applyBorder="1" applyAlignment="1">
      <alignment vertical="top" wrapText="1"/>
    </xf>
    <xf numFmtId="9" fontId="2" fillId="0" borderId="1" xfId="2" applyFont="1" applyBorder="1" applyAlignment="1">
      <alignment horizontal="center" wrapText="1"/>
    </xf>
    <xf numFmtId="9" fontId="3" fillId="0" borderId="1" xfId="2" applyFont="1" applyBorder="1" applyAlignment="1">
      <alignment horizontal="center" wrapText="1"/>
    </xf>
    <xf numFmtId="164" fontId="2" fillId="0" borderId="1" xfId="1" applyNumberFormat="1" applyFont="1" applyBorder="1" applyAlignment="1">
      <alignment wrapText="1"/>
    </xf>
    <xf numFmtId="9" fontId="2" fillId="0" borderId="1" xfId="2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9" fontId="3" fillId="0" borderId="1" xfId="2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right" vertical="top" wrapText="1"/>
    </xf>
    <xf numFmtId="164" fontId="4" fillId="0" borderId="1" xfId="1" applyNumberFormat="1" applyFont="1" applyBorder="1" applyAlignment="1">
      <alignment vertical="top" wrapText="1"/>
    </xf>
    <xf numFmtId="9" fontId="4" fillId="0" borderId="1" xfId="2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vertical="top"/>
    </xf>
    <xf numFmtId="0" fontId="4" fillId="0" borderId="0" xfId="0" applyFont="1" applyAlignment="1">
      <alignment horizontal="right"/>
    </xf>
    <xf numFmtId="164" fontId="2" fillId="0" borderId="0" xfId="0" applyNumberFormat="1" applyFont="1"/>
    <xf numFmtId="0" fontId="4" fillId="0" borderId="0" xfId="0" applyFont="1"/>
    <xf numFmtId="164" fontId="6" fillId="0" borderId="1" xfId="1" applyNumberFormat="1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6" sqref="B26"/>
    </sheetView>
  </sheetViews>
  <sheetFormatPr defaultColWidth="9.140625" defaultRowHeight="16.5" x14ac:dyDescent="0.25"/>
  <cols>
    <col min="1" max="1" width="6.140625" style="28" customWidth="1"/>
    <col min="2" max="2" width="46.28515625" style="28" customWidth="1"/>
    <col min="3" max="3" width="11.42578125" style="28" bestFit="1" customWidth="1"/>
    <col min="4" max="4" width="12.42578125" style="28" hidden="1" customWidth="1"/>
    <col min="5" max="5" width="12.85546875" style="28" customWidth="1"/>
    <col min="6" max="7" width="10.140625" style="28" customWidth="1"/>
    <col min="8" max="16384" width="9.140625" style="28"/>
  </cols>
  <sheetData>
    <row r="1" spans="1:7" ht="27.75" customHeight="1" x14ac:dyDescent="0.25">
      <c r="A1" s="27" t="s">
        <v>79</v>
      </c>
      <c r="E1" s="36" t="s">
        <v>0</v>
      </c>
      <c r="F1" s="36"/>
      <c r="G1" s="36"/>
    </row>
    <row r="3" spans="1:7" ht="18.75" x14ac:dyDescent="0.3">
      <c r="A3" s="37" t="s">
        <v>80</v>
      </c>
      <c r="B3" s="37"/>
      <c r="C3" s="37"/>
      <c r="D3" s="37"/>
      <c r="E3" s="37"/>
      <c r="F3" s="37"/>
      <c r="G3" s="37"/>
    </row>
    <row r="4" spans="1:7" x14ac:dyDescent="0.25">
      <c r="F4" s="29" t="s">
        <v>1</v>
      </c>
    </row>
    <row r="5" spans="1:7" ht="36.75" customHeight="1" x14ac:dyDescent="0.25">
      <c r="A5" s="38" t="s">
        <v>2</v>
      </c>
      <c r="B5" s="38" t="s">
        <v>3</v>
      </c>
      <c r="C5" s="38" t="s">
        <v>82</v>
      </c>
      <c r="D5" s="38" t="s">
        <v>67</v>
      </c>
      <c r="E5" s="38" t="s">
        <v>83</v>
      </c>
      <c r="F5" s="38" t="s">
        <v>4</v>
      </c>
      <c r="G5" s="38"/>
    </row>
    <row r="6" spans="1:7" ht="54.75" customHeight="1" x14ac:dyDescent="0.25">
      <c r="A6" s="38"/>
      <c r="B6" s="38"/>
      <c r="C6" s="38"/>
      <c r="D6" s="38"/>
      <c r="E6" s="38"/>
      <c r="F6" s="23" t="s">
        <v>5</v>
      </c>
      <c r="G6" s="23" t="s">
        <v>6</v>
      </c>
    </row>
    <row r="7" spans="1:7" ht="27.75" customHeight="1" x14ac:dyDescent="0.25">
      <c r="A7" s="6" t="s">
        <v>7</v>
      </c>
      <c r="B7" s="6" t="s">
        <v>8</v>
      </c>
      <c r="C7" s="6">
        <v>1</v>
      </c>
      <c r="D7" s="6"/>
      <c r="E7" s="6">
        <v>2</v>
      </c>
      <c r="F7" s="6" t="s">
        <v>9</v>
      </c>
      <c r="G7" s="6">
        <v>4</v>
      </c>
    </row>
    <row r="8" spans="1:7" s="30" customFormat="1" ht="39" customHeight="1" x14ac:dyDescent="0.25">
      <c r="A8" s="1" t="s">
        <v>7</v>
      </c>
      <c r="B8" s="7" t="s">
        <v>10</v>
      </c>
      <c r="C8" s="19">
        <f>C9+C12</f>
        <v>473969</v>
      </c>
      <c r="D8" s="19">
        <f>D9+D12</f>
        <v>44470</v>
      </c>
      <c r="E8" s="19">
        <f>E9+E12</f>
        <v>110386</v>
      </c>
      <c r="F8" s="20">
        <f>E8/C8</f>
        <v>0.23289708820619071</v>
      </c>
      <c r="G8" s="20">
        <f>E8/D8</f>
        <v>2.4822577018214527</v>
      </c>
    </row>
    <row r="9" spans="1:7" s="30" customFormat="1" ht="18.75" customHeight="1" x14ac:dyDescent="0.25">
      <c r="A9" s="1" t="s">
        <v>11</v>
      </c>
      <c r="B9" s="7" t="s">
        <v>12</v>
      </c>
      <c r="C9" s="19">
        <f>SUM(C10:C11)</f>
        <v>473969</v>
      </c>
      <c r="D9" s="19">
        <f>SUM(D10:D11)</f>
        <v>44470</v>
      </c>
      <c r="E9" s="19">
        <f>SUM(E10:E11)</f>
        <v>110386</v>
      </c>
      <c r="F9" s="20">
        <f t="shared" ref="F9:F17" si="0">E9/C9</f>
        <v>0.23289708820619071</v>
      </c>
      <c r="G9" s="20">
        <f t="shared" ref="G9:G17" si="1">E9/D9</f>
        <v>2.4822577018214527</v>
      </c>
    </row>
    <row r="10" spans="1:7" ht="18.75" customHeight="1" x14ac:dyDescent="0.25">
      <c r="A10" s="6">
        <v>1</v>
      </c>
      <c r="B10" s="8" t="s">
        <v>13</v>
      </c>
      <c r="C10" s="21">
        <v>473969</v>
      </c>
      <c r="D10" s="21">
        <v>44470</v>
      </c>
      <c r="E10" s="21">
        <v>110386</v>
      </c>
      <c r="F10" s="22">
        <f t="shared" si="0"/>
        <v>0.23289708820619071</v>
      </c>
      <c r="G10" s="22">
        <f t="shared" si="1"/>
        <v>2.4822577018214527</v>
      </c>
    </row>
    <row r="11" spans="1:7" ht="18.75" customHeight="1" x14ac:dyDescent="0.25">
      <c r="A11" s="6">
        <v>2</v>
      </c>
      <c r="B11" s="8" t="s">
        <v>14</v>
      </c>
      <c r="C11" s="21"/>
      <c r="D11" s="21"/>
      <c r="E11" s="21"/>
      <c r="F11" s="22"/>
      <c r="G11" s="22"/>
    </row>
    <row r="12" spans="1:7" s="30" customFormat="1" ht="38.25" customHeight="1" x14ac:dyDescent="0.25">
      <c r="A12" s="1" t="s">
        <v>15</v>
      </c>
      <c r="B12" s="7" t="s">
        <v>16</v>
      </c>
      <c r="C12" s="35"/>
      <c r="D12" s="19"/>
      <c r="E12" s="19"/>
      <c r="F12" s="20"/>
      <c r="G12" s="20"/>
    </row>
    <row r="13" spans="1:7" s="30" customFormat="1" ht="18.75" customHeight="1" x14ac:dyDescent="0.25">
      <c r="A13" s="1" t="s">
        <v>8</v>
      </c>
      <c r="B13" s="7" t="s">
        <v>17</v>
      </c>
      <c r="C13" s="19">
        <f>C14+C20</f>
        <v>748878</v>
      </c>
      <c r="D13" s="19">
        <f>D14+D20</f>
        <v>101850</v>
      </c>
      <c r="E13" s="19">
        <f>E14+E20</f>
        <v>164290</v>
      </c>
      <c r="F13" s="20">
        <f t="shared" si="0"/>
        <v>0.21938152809937</v>
      </c>
      <c r="G13" s="20">
        <f t="shared" si="1"/>
        <v>1.6130584192439863</v>
      </c>
    </row>
    <row r="14" spans="1:7" s="30" customFormat="1" ht="18.75" customHeight="1" x14ac:dyDescent="0.25">
      <c r="A14" s="1" t="s">
        <v>18</v>
      </c>
      <c r="B14" s="7" t="s">
        <v>19</v>
      </c>
      <c r="C14" s="19">
        <f>SUM(C15:C19)</f>
        <v>748878</v>
      </c>
      <c r="D14" s="19">
        <f>SUM(D15:D19)</f>
        <v>101850</v>
      </c>
      <c r="E14" s="19">
        <f>SUM(E15:E19)</f>
        <v>164290</v>
      </c>
      <c r="F14" s="20">
        <f t="shared" si="0"/>
        <v>0.21938152809937</v>
      </c>
      <c r="G14" s="20">
        <f t="shared" si="1"/>
        <v>1.6130584192439863</v>
      </c>
    </row>
    <row r="15" spans="1:7" ht="18.75" customHeight="1" x14ac:dyDescent="0.25">
      <c r="A15" s="6">
        <v>1</v>
      </c>
      <c r="B15" s="8" t="s">
        <v>20</v>
      </c>
      <c r="C15" s="21">
        <v>132100</v>
      </c>
      <c r="D15" s="21">
        <v>11000</v>
      </c>
      <c r="E15" s="21">
        <v>25475</v>
      </c>
      <c r="F15" s="22">
        <f t="shared" si="0"/>
        <v>0.19284632853898562</v>
      </c>
      <c r="G15" s="22">
        <f t="shared" si="1"/>
        <v>2.3159090909090909</v>
      </c>
    </row>
    <row r="16" spans="1:7" ht="18.75" customHeight="1" x14ac:dyDescent="0.25">
      <c r="A16" s="6"/>
      <c r="B16" s="8" t="s">
        <v>64</v>
      </c>
      <c r="C16" s="21"/>
      <c r="D16" s="21"/>
      <c r="E16" s="21"/>
      <c r="F16" s="22"/>
      <c r="G16" s="22"/>
    </row>
    <row r="17" spans="1:7" ht="18.75" customHeight="1" x14ac:dyDescent="0.25">
      <c r="A17" s="6">
        <v>2</v>
      </c>
      <c r="B17" s="8" t="s">
        <v>21</v>
      </c>
      <c r="C17" s="21">
        <v>600778</v>
      </c>
      <c r="D17" s="21">
        <v>90850</v>
      </c>
      <c r="E17" s="21">
        <v>138815</v>
      </c>
      <c r="F17" s="22">
        <f t="shared" si="0"/>
        <v>0.23105872718375173</v>
      </c>
      <c r="G17" s="22">
        <f t="shared" si="1"/>
        <v>1.5279581728123279</v>
      </c>
    </row>
    <row r="18" spans="1:7" ht="18.75" customHeight="1" x14ac:dyDescent="0.25">
      <c r="A18" s="6">
        <v>3</v>
      </c>
      <c r="B18" s="8" t="s">
        <v>22</v>
      </c>
      <c r="C18" s="21">
        <v>16000</v>
      </c>
      <c r="D18" s="21"/>
      <c r="E18" s="21"/>
      <c r="F18" s="22"/>
      <c r="G18" s="22"/>
    </row>
    <row r="19" spans="1:7" ht="18.75" customHeight="1" x14ac:dyDescent="0.25">
      <c r="A19" s="6">
        <v>4</v>
      </c>
      <c r="B19" s="8" t="s">
        <v>57</v>
      </c>
      <c r="C19" s="21"/>
      <c r="D19" s="21"/>
      <c r="E19" s="21"/>
      <c r="F19" s="22"/>
      <c r="G19" s="22"/>
    </row>
    <row r="20" spans="1:7" s="30" customFormat="1" ht="42" customHeight="1" x14ac:dyDescent="0.25">
      <c r="A20" s="1" t="s">
        <v>23</v>
      </c>
      <c r="B20" s="7" t="s">
        <v>24</v>
      </c>
      <c r="C20" s="19"/>
      <c r="D20" s="19"/>
      <c r="E20" s="19"/>
      <c r="F20" s="20"/>
      <c r="G20" s="20"/>
    </row>
  </sheetData>
  <mergeCells count="8">
    <mergeCell ref="E1:G1"/>
    <mergeCell ref="A3:G3"/>
    <mergeCell ref="D5:D6"/>
    <mergeCell ref="A5:A6"/>
    <mergeCell ref="B5:B6"/>
    <mergeCell ref="C5:C6"/>
    <mergeCell ref="E5:E6"/>
    <mergeCell ref="F5:G5"/>
  </mergeCells>
  <printOptions horizontalCentered="1"/>
  <pageMargins left="0.39370078740157499" right="0" top="0.98425196850393704" bottom="0" header="0" footer="0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E30" sqref="E30"/>
    </sheetView>
  </sheetViews>
  <sheetFormatPr defaultColWidth="9.140625" defaultRowHeight="31.5" customHeight="1" x14ac:dyDescent="0.25"/>
  <cols>
    <col min="1" max="1" width="5.5703125" style="28" customWidth="1"/>
    <col min="2" max="2" width="57.85546875" style="28" customWidth="1"/>
    <col min="3" max="3" width="10.7109375" style="28" customWidth="1"/>
    <col min="4" max="4" width="10" style="28" hidden="1" customWidth="1"/>
    <col min="5" max="5" width="11" style="28" customWidth="1"/>
    <col min="6" max="6" width="8.42578125" style="28" customWidth="1"/>
    <col min="7" max="7" width="8.85546875" style="28" customWidth="1"/>
    <col min="8" max="16384" width="9.140625" style="28"/>
  </cols>
  <sheetData>
    <row r="1" spans="1:7" ht="18.75" customHeight="1" x14ac:dyDescent="0.25">
      <c r="A1" s="31" t="s">
        <v>79</v>
      </c>
      <c r="E1" s="36" t="s">
        <v>25</v>
      </c>
      <c r="F1" s="36"/>
      <c r="G1" s="36"/>
    </row>
    <row r="2" spans="1:7" ht="18.75" customHeight="1" x14ac:dyDescent="0.25">
      <c r="A2" s="32"/>
    </row>
    <row r="3" spans="1:7" ht="18.75" customHeight="1" x14ac:dyDescent="0.25">
      <c r="A3" s="39" t="s">
        <v>81</v>
      </c>
      <c r="B3" s="39"/>
      <c r="C3" s="39"/>
      <c r="D3" s="39"/>
      <c r="E3" s="39"/>
      <c r="F3" s="39"/>
      <c r="G3" s="39"/>
    </row>
    <row r="4" spans="1:7" ht="18.75" customHeight="1" x14ac:dyDescent="0.25">
      <c r="E4" s="40" t="s">
        <v>1</v>
      </c>
      <c r="F4" s="40"/>
      <c r="G4" s="40"/>
    </row>
    <row r="5" spans="1:7" ht="16.5" x14ac:dyDescent="0.25">
      <c r="A5" s="38" t="s">
        <v>2</v>
      </c>
      <c r="B5" s="38" t="s">
        <v>3</v>
      </c>
      <c r="C5" s="38" t="s">
        <v>66</v>
      </c>
      <c r="D5" s="38" t="s">
        <v>67</v>
      </c>
      <c r="E5" s="38" t="s">
        <v>68</v>
      </c>
      <c r="F5" s="38" t="s">
        <v>4</v>
      </c>
      <c r="G5" s="38"/>
    </row>
    <row r="6" spans="1:7" ht="49.5" x14ac:dyDescent="0.25">
      <c r="A6" s="38"/>
      <c r="B6" s="38"/>
      <c r="C6" s="38"/>
      <c r="D6" s="38"/>
      <c r="E6" s="38"/>
      <c r="F6" s="23" t="s">
        <v>5</v>
      </c>
      <c r="G6" s="23" t="s">
        <v>6</v>
      </c>
    </row>
    <row r="7" spans="1:7" ht="16.5" x14ac:dyDescent="0.25">
      <c r="A7" s="6" t="s">
        <v>7</v>
      </c>
      <c r="B7" s="6" t="s">
        <v>8</v>
      </c>
      <c r="C7" s="6">
        <v>1</v>
      </c>
      <c r="D7" s="6"/>
      <c r="E7" s="6">
        <v>2</v>
      </c>
      <c r="F7" s="6" t="s">
        <v>9</v>
      </c>
      <c r="G7" s="6">
        <v>4</v>
      </c>
    </row>
    <row r="8" spans="1:7" s="30" customFormat="1" ht="16.5" x14ac:dyDescent="0.25">
      <c r="A8" s="1" t="s">
        <v>7</v>
      </c>
      <c r="B8" s="7" t="s">
        <v>26</v>
      </c>
      <c r="C8" s="14">
        <f>C9+C26</f>
        <v>473969</v>
      </c>
      <c r="D8" s="14">
        <f>D9+D26</f>
        <v>44470</v>
      </c>
      <c r="E8" s="14">
        <f>E9+E26</f>
        <v>110386</v>
      </c>
      <c r="F8" s="17">
        <f>E8/C8</f>
        <v>0.23289708820619071</v>
      </c>
      <c r="G8" s="17">
        <f>E8/D8</f>
        <v>2.4822577018214527</v>
      </c>
    </row>
    <row r="9" spans="1:7" s="30" customFormat="1" ht="16.5" x14ac:dyDescent="0.25">
      <c r="A9" s="1" t="s">
        <v>11</v>
      </c>
      <c r="B9" s="7" t="s">
        <v>13</v>
      </c>
      <c r="C9" s="14">
        <f>C10+C11+C12+C13+C14+C15+C16+C17+C23+C24+C25</f>
        <v>473969</v>
      </c>
      <c r="D9" s="14">
        <f>D10+D11+D12+D13+D14+D15+D16+D17+D23+D24+D25</f>
        <v>44470</v>
      </c>
      <c r="E9" s="14">
        <f>E10+E11+E12+E13+E14+E15+E16+E17+E23+E24+E25</f>
        <v>110386</v>
      </c>
      <c r="F9" s="17">
        <f t="shared" ref="F9:F29" si="0">E9/C9</f>
        <v>0.23289708820619071</v>
      </c>
      <c r="G9" s="17">
        <f t="shared" ref="G9:G29" si="1">E9/D9</f>
        <v>2.4822577018214527</v>
      </c>
    </row>
    <row r="10" spans="1:7" ht="16.5" x14ac:dyDescent="0.25">
      <c r="A10" s="6">
        <v>1</v>
      </c>
      <c r="B10" s="8" t="s">
        <v>27</v>
      </c>
      <c r="C10" s="15"/>
      <c r="D10" s="15"/>
      <c r="E10" s="15"/>
      <c r="F10" s="18"/>
      <c r="G10" s="18"/>
    </row>
    <row r="11" spans="1:7" ht="16.5" x14ac:dyDescent="0.25">
      <c r="A11" s="6">
        <v>2</v>
      </c>
      <c r="B11" s="8" t="s">
        <v>28</v>
      </c>
      <c r="C11" s="15"/>
      <c r="D11" s="15"/>
      <c r="E11" s="15"/>
      <c r="F11" s="18"/>
      <c r="G11" s="18"/>
    </row>
    <row r="12" spans="1:7" ht="16.5" x14ac:dyDescent="0.25">
      <c r="A12" s="6">
        <v>3</v>
      </c>
      <c r="B12" s="8" t="s">
        <v>58</v>
      </c>
      <c r="C12" s="15">
        <v>107639</v>
      </c>
      <c r="D12" s="15">
        <v>17560</v>
      </c>
      <c r="E12" s="15">
        <v>25632</v>
      </c>
      <c r="F12" s="18">
        <f t="shared" si="0"/>
        <v>0.23812930257620379</v>
      </c>
      <c r="G12" s="18">
        <f t="shared" si="1"/>
        <v>1.4596810933940774</v>
      </c>
    </row>
    <row r="13" spans="1:7" ht="16.5" x14ac:dyDescent="0.25">
      <c r="A13" s="6">
        <v>4</v>
      </c>
      <c r="B13" s="8" t="s">
        <v>29</v>
      </c>
      <c r="C13" s="15">
        <v>53069</v>
      </c>
      <c r="D13" s="15">
        <v>7000</v>
      </c>
      <c r="E13" s="15">
        <v>10267</v>
      </c>
      <c r="F13" s="18">
        <f t="shared" si="0"/>
        <v>0.19346511145866702</v>
      </c>
      <c r="G13" s="18">
        <f t="shared" si="1"/>
        <v>1.4667142857142856</v>
      </c>
    </row>
    <row r="14" spans="1:7" ht="16.5" x14ac:dyDescent="0.25">
      <c r="A14" s="6">
        <v>5</v>
      </c>
      <c r="B14" s="8" t="s">
        <v>30</v>
      </c>
      <c r="C14" s="15"/>
      <c r="D14" s="15"/>
      <c r="E14" s="15"/>
      <c r="F14" s="18"/>
      <c r="G14" s="18"/>
    </row>
    <row r="15" spans="1:7" ht="16.5" x14ac:dyDescent="0.25">
      <c r="A15" s="6">
        <v>6</v>
      </c>
      <c r="B15" s="8" t="s">
        <v>31</v>
      </c>
      <c r="C15" s="15">
        <v>19470</v>
      </c>
      <c r="D15" s="15">
        <v>2300</v>
      </c>
      <c r="E15" s="15">
        <v>2500</v>
      </c>
      <c r="F15" s="18">
        <f t="shared" si="0"/>
        <v>0.12840267077555212</v>
      </c>
      <c r="G15" s="18">
        <f t="shared" si="1"/>
        <v>1.0869565217391304</v>
      </c>
    </row>
    <row r="16" spans="1:7" ht="16.5" x14ac:dyDescent="0.25">
      <c r="A16" s="6">
        <v>7</v>
      </c>
      <c r="B16" s="8" t="s">
        <v>32</v>
      </c>
      <c r="C16" s="15">
        <v>6335</v>
      </c>
      <c r="D16" s="15">
        <v>1600</v>
      </c>
      <c r="E16" s="15">
        <v>1584</v>
      </c>
      <c r="F16" s="18">
        <f t="shared" si="0"/>
        <v>0.25003946329913179</v>
      </c>
      <c r="G16" s="18">
        <f t="shared" si="1"/>
        <v>0.99</v>
      </c>
    </row>
    <row r="17" spans="1:7" ht="16.5" x14ac:dyDescent="0.25">
      <c r="A17" s="6">
        <v>8</v>
      </c>
      <c r="B17" s="8" t="s">
        <v>33</v>
      </c>
      <c r="C17" s="15">
        <f>SUM(C18:C22)</f>
        <v>271203</v>
      </c>
      <c r="D17" s="15">
        <f>SUM(D18:D22)</f>
        <v>13110</v>
      </c>
      <c r="E17" s="15">
        <f>SUM(E18:E22)</f>
        <v>66340</v>
      </c>
      <c r="F17" s="18">
        <f t="shared" si="0"/>
        <v>0.24461381326902726</v>
      </c>
      <c r="G17" s="18">
        <f t="shared" si="1"/>
        <v>5.0602593440122048</v>
      </c>
    </row>
    <row r="18" spans="1:7" ht="16.5" x14ac:dyDescent="0.25">
      <c r="A18" s="6" t="s">
        <v>34</v>
      </c>
      <c r="B18" s="9" t="s">
        <v>35</v>
      </c>
      <c r="C18" s="15"/>
      <c r="D18" s="15"/>
      <c r="E18" s="15"/>
      <c r="F18" s="18"/>
      <c r="G18" s="18"/>
    </row>
    <row r="19" spans="1:7" ht="16.5" x14ac:dyDescent="0.25">
      <c r="A19" s="6" t="s">
        <v>34</v>
      </c>
      <c r="B19" s="9" t="s">
        <v>36</v>
      </c>
      <c r="C19" s="15">
        <v>2843</v>
      </c>
      <c r="D19" s="15">
        <v>110</v>
      </c>
      <c r="E19" s="15">
        <v>250</v>
      </c>
      <c r="F19" s="18">
        <f t="shared" si="0"/>
        <v>8.7935279634189234E-2</v>
      </c>
      <c r="G19" s="18">
        <f t="shared" si="1"/>
        <v>2.2727272727272729</v>
      </c>
    </row>
    <row r="20" spans="1:7" ht="16.5" x14ac:dyDescent="0.25">
      <c r="A20" s="6" t="s">
        <v>34</v>
      </c>
      <c r="B20" s="9" t="s">
        <v>37</v>
      </c>
      <c r="C20" s="15">
        <v>203437</v>
      </c>
      <c r="D20" s="15">
        <v>13000</v>
      </c>
      <c r="E20" s="15">
        <v>50859</v>
      </c>
      <c r="F20" s="18">
        <f t="shared" si="0"/>
        <v>0.24999877111833146</v>
      </c>
      <c r="G20" s="18">
        <f t="shared" si="1"/>
        <v>3.9122307692307694</v>
      </c>
    </row>
    <row r="21" spans="1:7" ht="16.5" x14ac:dyDescent="0.25">
      <c r="A21" s="6" t="s">
        <v>34</v>
      </c>
      <c r="B21" s="9" t="s">
        <v>38</v>
      </c>
      <c r="C21" s="15">
        <v>64923</v>
      </c>
      <c r="D21" s="15"/>
      <c r="E21" s="15">
        <v>15231</v>
      </c>
      <c r="F21" s="18">
        <f t="shared" si="0"/>
        <v>0.23460098886373087</v>
      </c>
      <c r="G21" s="18"/>
    </row>
    <row r="22" spans="1:7" ht="33" x14ac:dyDescent="0.25">
      <c r="A22" s="6" t="s">
        <v>34</v>
      </c>
      <c r="B22" s="9" t="s">
        <v>39</v>
      </c>
      <c r="C22" s="15"/>
      <c r="D22" s="15"/>
      <c r="E22" s="15"/>
      <c r="F22" s="18"/>
      <c r="G22" s="18"/>
    </row>
    <row r="23" spans="1:7" ht="16.5" x14ac:dyDescent="0.25">
      <c r="A23" s="6">
        <v>9</v>
      </c>
      <c r="B23" s="8" t="s">
        <v>40</v>
      </c>
      <c r="C23" s="15"/>
      <c r="D23" s="15"/>
      <c r="E23" s="15"/>
      <c r="F23" s="18"/>
      <c r="G23" s="18"/>
    </row>
    <row r="24" spans="1:7" ht="16.5" x14ac:dyDescent="0.25">
      <c r="A24" s="6">
        <v>10</v>
      </c>
      <c r="B24" s="8" t="s">
        <v>41</v>
      </c>
      <c r="C24" s="15">
        <v>16253</v>
      </c>
      <c r="D24" s="15">
        <v>2900</v>
      </c>
      <c r="E24" s="15">
        <v>4063</v>
      </c>
      <c r="F24" s="18">
        <f t="shared" si="0"/>
        <v>0.24998461822432783</v>
      </c>
      <c r="G24" s="18">
        <f t="shared" si="1"/>
        <v>1.4010344827586207</v>
      </c>
    </row>
    <row r="25" spans="1:7" ht="16.5" x14ac:dyDescent="0.25">
      <c r="A25" s="6">
        <v>11</v>
      </c>
      <c r="B25" s="8" t="s">
        <v>42</v>
      </c>
      <c r="C25" s="15"/>
      <c r="D25" s="15"/>
      <c r="E25" s="15"/>
      <c r="F25" s="18"/>
      <c r="G25" s="18"/>
    </row>
    <row r="26" spans="1:7" s="30" customFormat="1" ht="16.5" x14ac:dyDescent="0.25">
      <c r="A26" s="1" t="s">
        <v>15</v>
      </c>
      <c r="B26" s="7" t="s">
        <v>14</v>
      </c>
      <c r="C26" s="14"/>
      <c r="D26" s="14"/>
      <c r="E26" s="14"/>
      <c r="F26" s="17"/>
      <c r="G26" s="17"/>
    </row>
    <row r="27" spans="1:7" s="30" customFormat="1" ht="33" x14ac:dyDescent="0.25">
      <c r="A27" s="1" t="s">
        <v>8</v>
      </c>
      <c r="B27" s="7" t="s">
        <v>43</v>
      </c>
      <c r="C27" s="14">
        <f>SUM(C28:C29)</f>
        <v>158889</v>
      </c>
      <c r="D27" s="14">
        <f>SUM(D28:D29)</f>
        <v>12059</v>
      </c>
      <c r="E27" s="14">
        <f>SUM(E28:E29)</f>
        <v>34979</v>
      </c>
      <c r="F27" s="17">
        <f t="shared" si="0"/>
        <v>0.22014739849832274</v>
      </c>
      <c r="G27" s="17">
        <f t="shared" si="1"/>
        <v>2.9006551123642095</v>
      </c>
    </row>
    <row r="28" spans="1:7" ht="16.5" x14ac:dyDescent="0.25">
      <c r="A28" s="6">
        <v>1</v>
      </c>
      <c r="B28" s="8" t="s">
        <v>44</v>
      </c>
      <c r="C28" s="15">
        <v>101182</v>
      </c>
      <c r="D28" s="15">
        <v>3231</v>
      </c>
      <c r="E28" s="15">
        <v>22093</v>
      </c>
      <c r="F28" s="18">
        <f t="shared" si="0"/>
        <v>0.21834911347868197</v>
      </c>
      <c r="G28" s="18">
        <f t="shared" si="1"/>
        <v>6.8378211080160938</v>
      </c>
    </row>
    <row r="29" spans="1:7" ht="16.5" x14ac:dyDescent="0.25">
      <c r="A29" s="6">
        <v>2</v>
      </c>
      <c r="B29" s="8" t="s">
        <v>45</v>
      </c>
      <c r="C29" s="15">
        <v>57707</v>
      </c>
      <c r="D29" s="15">
        <v>8828</v>
      </c>
      <c r="E29" s="15">
        <v>12886</v>
      </c>
      <c r="F29" s="18">
        <f t="shared" si="0"/>
        <v>0.22330046614795432</v>
      </c>
      <c r="G29" s="18">
        <f t="shared" si="1"/>
        <v>1.459673765292252</v>
      </c>
    </row>
  </sheetData>
  <mergeCells count="9">
    <mergeCell ref="A3:G3"/>
    <mergeCell ref="E1:G1"/>
    <mergeCell ref="E4:G4"/>
    <mergeCell ref="D5:D6"/>
    <mergeCell ref="A5:A6"/>
    <mergeCell ref="B5:B6"/>
    <mergeCell ref="C5:C6"/>
    <mergeCell ref="E5:E6"/>
    <mergeCell ref="F5:G5"/>
  </mergeCells>
  <printOptions horizontalCentered="1"/>
  <pageMargins left="0.5" right="0" top="1" bottom="0" header="0" footer="0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E16" sqref="E16"/>
    </sheetView>
  </sheetViews>
  <sheetFormatPr defaultColWidth="9.140625" defaultRowHeight="16.5" x14ac:dyDescent="0.25"/>
  <cols>
    <col min="1" max="1" width="6.28515625" style="28" customWidth="1"/>
    <col min="2" max="2" width="51" style="28" customWidth="1"/>
    <col min="3" max="3" width="12.140625" style="28" customWidth="1"/>
    <col min="4" max="4" width="10.7109375" style="28" hidden="1" customWidth="1"/>
    <col min="5" max="5" width="12.28515625" style="28" customWidth="1"/>
    <col min="6" max="6" width="9.7109375" style="28" customWidth="1"/>
    <col min="7" max="7" width="9.28515625" style="28" customWidth="1"/>
    <col min="8" max="8" width="10.5703125" style="28" bestFit="1" customWidth="1"/>
    <col min="9" max="16384" width="9.140625" style="28"/>
  </cols>
  <sheetData>
    <row r="1" spans="1:8" x14ac:dyDescent="0.25">
      <c r="A1" s="31" t="s">
        <v>79</v>
      </c>
      <c r="E1" s="36" t="s">
        <v>46</v>
      </c>
      <c r="F1" s="36"/>
      <c r="G1" s="36"/>
    </row>
    <row r="3" spans="1:8" ht="18.75" x14ac:dyDescent="0.3">
      <c r="A3" s="37" t="s">
        <v>84</v>
      </c>
      <c r="B3" s="37"/>
      <c r="C3" s="37"/>
      <c r="D3" s="37"/>
      <c r="E3" s="37"/>
      <c r="F3" s="37"/>
      <c r="G3" s="37"/>
    </row>
    <row r="4" spans="1:8" x14ac:dyDescent="0.25">
      <c r="E4" s="40" t="s">
        <v>1</v>
      </c>
      <c r="F4" s="40"/>
      <c r="G4" s="40"/>
    </row>
    <row r="5" spans="1:8" ht="33.75" customHeight="1" x14ac:dyDescent="0.25">
      <c r="A5" s="38" t="s">
        <v>2</v>
      </c>
      <c r="B5" s="38" t="s">
        <v>3</v>
      </c>
      <c r="C5" s="38" t="s">
        <v>82</v>
      </c>
      <c r="D5" s="38" t="s">
        <v>67</v>
      </c>
      <c r="E5" s="38" t="s">
        <v>85</v>
      </c>
      <c r="F5" s="38" t="s">
        <v>4</v>
      </c>
      <c r="G5" s="38"/>
    </row>
    <row r="6" spans="1:8" ht="44.25" customHeight="1" x14ac:dyDescent="0.25">
      <c r="A6" s="38"/>
      <c r="B6" s="38"/>
      <c r="C6" s="38"/>
      <c r="D6" s="38"/>
      <c r="E6" s="38"/>
      <c r="F6" s="38" t="s">
        <v>5</v>
      </c>
      <c r="G6" s="38" t="s">
        <v>6</v>
      </c>
    </row>
    <row r="7" spans="1:8" x14ac:dyDescent="0.25">
      <c r="A7" s="38"/>
      <c r="B7" s="38"/>
      <c r="C7" s="38"/>
      <c r="D7" s="38"/>
      <c r="E7" s="38"/>
      <c r="F7" s="38"/>
      <c r="G7" s="38"/>
    </row>
    <row r="8" spans="1:8" ht="21" customHeight="1" x14ac:dyDescent="0.25">
      <c r="A8" s="6" t="s">
        <v>7</v>
      </c>
      <c r="B8" s="6" t="s">
        <v>8</v>
      </c>
      <c r="C8" s="2">
        <v>1</v>
      </c>
      <c r="D8" s="2"/>
      <c r="E8" s="6">
        <v>2</v>
      </c>
      <c r="F8" s="6" t="s">
        <v>9</v>
      </c>
      <c r="G8" s="6">
        <v>4</v>
      </c>
    </row>
    <row r="9" spans="1:8" s="30" customFormat="1" ht="21" customHeight="1" x14ac:dyDescent="0.25">
      <c r="A9" s="3"/>
      <c r="B9" s="4" t="s">
        <v>62</v>
      </c>
      <c r="C9" s="11">
        <f>C10+C33</f>
        <v>748878</v>
      </c>
      <c r="D9" s="11">
        <f>D10+D33</f>
        <v>101850</v>
      </c>
      <c r="E9" s="11">
        <f>E10+E33</f>
        <v>164290</v>
      </c>
      <c r="F9" s="13">
        <f>E9/C9</f>
        <v>0.21938152809937</v>
      </c>
      <c r="G9" s="13">
        <f>E9/D9</f>
        <v>1.6130584192439863</v>
      </c>
      <c r="H9" s="33"/>
    </row>
    <row r="10" spans="1:8" s="30" customFormat="1" ht="21" customHeight="1" x14ac:dyDescent="0.25">
      <c r="A10" s="3" t="s">
        <v>7</v>
      </c>
      <c r="B10" s="4" t="s">
        <v>47</v>
      </c>
      <c r="C10" s="11">
        <f>C11+C12+C15+C31+C32</f>
        <v>748878</v>
      </c>
      <c r="D10" s="11">
        <f>D11+D15+D31+D32</f>
        <v>101850</v>
      </c>
      <c r="E10" s="11">
        <f>E11+E15+E31+E32</f>
        <v>164290</v>
      </c>
      <c r="F10" s="13">
        <f t="shared" ref="F10:F30" si="0">E10/C10</f>
        <v>0.21938152809937</v>
      </c>
      <c r="G10" s="13">
        <f t="shared" ref="G10:G30" si="1">E10/D10</f>
        <v>1.6130584192439863</v>
      </c>
    </row>
    <row r="11" spans="1:8" s="30" customFormat="1" ht="21" customHeight="1" x14ac:dyDescent="0.25">
      <c r="A11" s="3" t="s">
        <v>11</v>
      </c>
      <c r="B11" s="4" t="s">
        <v>20</v>
      </c>
      <c r="C11" s="11">
        <v>132100</v>
      </c>
      <c r="D11" s="11">
        <v>11000</v>
      </c>
      <c r="E11" s="11">
        <v>25475</v>
      </c>
      <c r="F11" s="13">
        <f t="shared" si="0"/>
        <v>0.19284632853898562</v>
      </c>
      <c r="G11" s="13">
        <f t="shared" si="1"/>
        <v>2.3159090909090909</v>
      </c>
    </row>
    <row r="12" spans="1:8" s="30" customFormat="1" ht="21" customHeight="1" x14ac:dyDescent="0.25">
      <c r="A12" s="3"/>
      <c r="B12" s="4" t="s">
        <v>65</v>
      </c>
      <c r="C12" s="11"/>
      <c r="D12" s="11"/>
      <c r="E12" s="11"/>
      <c r="F12" s="13"/>
      <c r="G12" s="13"/>
    </row>
    <row r="13" spans="1:8" ht="21" hidden="1" customHeight="1" x14ac:dyDescent="0.25">
      <c r="A13" s="2">
        <v>1</v>
      </c>
      <c r="B13" s="5" t="s">
        <v>48</v>
      </c>
      <c r="C13" s="12"/>
      <c r="D13" s="12"/>
      <c r="E13" s="12"/>
      <c r="F13" s="16"/>
      <c r="G13" s="16"/>
    </row>
    <row r="14" spans="1:8" ht="21" hidden="1" customHeight="1" x14ac:dyDescent="0.25">
      <c r="A14" s="2">
        <v>2</v>
      </c>
      <c r="B14" s="5" t="s">
        <v>49</v>
      </c>
      <c r="C14" s="12"/>
      <c r="D14" s="12"/>
      <c r="E14" s="12"/>
      <c r="F14" s="16"/>
      <c r="G14" s="16"/>
    </row>
    <row r="15" spans="1:8" s="30" customFormat="1" ht="21" customHeight="1" x14ac:dyDescent="0.25">
      <c r="A15" s="3" t="s">
        <v>15</v>
      </c>
      <c r="B15" s="4" t="s">
        <v>21</v>
      </c>
      <c r="C15" s="11">
        <f>SUM(C17:C30)-C27-C28</f>
        <v>600778</v>
      </c>
      <c r="D15" s="11">
        <f>SUM(D17:D30)-D27-D28</f>
        <v>90850</v>
      </c>
      <c r="E15" s="11">
        <f>SUM(E17:E30)-E27-E28+1</f>
        <v>138815</v>
      </c>
      <c r="F15" s="13">
        <f t="shared" si="0"/>
        <v>0.23105872718375173</v>
      </c>
      <c r="G15" s="13">
        <f t="shared" si="1"/>
        <v>1.5279581728123279</v>
      </c>
    </row>
    <row r="16" spans="1:8" ht="21" customHeight="1" x14ac:dyDescent="0.25">
      <c r="A16" s="2"/>
      <c r="B16" s="10" t="s">
        <v>50</v>
      </c>
      <c r="C16" s="12"/>
      <c r="D16" s="12"/>
      <c r="E16" s="12"/>
      <c r="F16" s="16"/>
      <c r="G16" s="16"/>
    </row>
    <row r="17" spans="1:7" ht="21" customHeight="1" x14ac:dyDescent="0.25">
      <c r="A17" s="2">
        <v>1</v>
      </c>
      <c r="B17" s="5" t="s">
        <v>71</v>
      </c>
      <c r="C17" s="12">
        <v>197113</v>
      </c>
      <c r="D17" s="12">
        <v>30500</v>
      </c>
      <c r="E17" s="12">
        <v>47926</v>
      </c>
      <c r="F17" s="16">
        <f t="shared" si="0"/>
        <v>0.24313972188541597</v>
      </c>
      <c r="G17" s="16">
        <f t="shared" si="1"/>
        <v>1.571344262295082</v>
      </c>
    </row>
    <row r="18" spans="1:7" ht="21" customHeight="1" x14ac:dyDescent="0.25">
      <c r="A18" s="2">
        <v>2</v>
      </c>
      <c r="B18" s="5" t="s">
        <v>70</v>
      </c>
      <c r="C18" s="12">
        <v>700</v>
      </c>
      <c r="D18" s="12"/>
      <c r="E18" s="12">
        <v>158</v>
      </c>
      <c r="F18" s="16">
        <f t="shared" si="0"/>
        <v>0.2257142857142857</v>
      </c>
      <c r="G18" s="16"/>
    </row>
    <row r="19" spans="1:7" ht="21" customHeight="1" x14ac:dyDescent="0.25">
      <c r="A19" s="2">
        <v>3</v>
      </c>
      <c r="B19" s="5" t="s">
        <v>69</v>
      </c>
      <c r="C19" s="12">
        <v>35000</v>
      </c>
      <c r="D19" s="12">
        <v>4700</v>
      </c>
      <c r="E19" s="12">
        <v>5917</v>
      </c>
      <c r="F19" s="16">
        <f t="shared" si="0"/>
        <v>0.16905714285714285</v>
      </c>
      <c r="G19" s="16">
        <f t="shared" si="1"/>
        <v>1.2589361702127659</v>
      </c>
    </row>
    <row r="20" spans="1:7" ht="21" customHeight="1" x14ac:dyDescent="0.25">
      <c r="A20" s="2">
        <v>4</v>
      </c>
      <c r="B20" s="5" t="s">
        <v>78</v>
      </c>
      <c r="C20" s="12">
        <v>8780</v>
      </c>
      <c r="D20" s="12">
        <v>1700</v>
      </c>
      <c r="E20" s="12">
        <v>3032</v>
      </c>
      <c r="F20" s="16">
        <f t="shared" si="0"/>
        <v>0.34533029612756266</v>
      </c>
      <c r="G20" s="16">
        <f t="shared" si="1"/>
        <v>1.7835294117647058</v>
      </c>
    </row>
    <row r="21" spans="1:7" ht="21" customHeight="1" x14ac:dyDescent="0.25">
      <c r="A21" s="2">
        <v>5</v>
      </c>
      <c r="B21" s="5" t="s">
        <v>74</v>
      </c>
      <c r="C21" s="12">
        <v>3950</v>
      </c>
      <c r="D21" s="12">
        <v>550</v>
      </c>
      <c r="E21" s="12">
        <v>579</v>
      </c>
      <c r="F21" s="16">
        <f t="shared" si="0"/>
        <v>0.14658227848101266</v>
      </c>
      <c r="G21" s="16">
        <f t="shared" si="1"/>
        <v>1.0527272727272727</v>
      </c>
    </row>
    <row r="22" spans="1:7" ht="21" customHeight="1" x14ac:dyDescent="0.25">
      <c r="A22" s="2">
        <v>6</v>
      </c>
      <c r="B22" s="5" t="s">
        <v>72</v>
      </c>
      <c r="C22" s="12">
        <v>28497</v>
      </c>
      <c r="D22" s="12">
        <v>5500</v>
      </c>
      <c r="E22" s="12">
        <v>7375</v>
      </c>
      <c r="F22" s="16">
        <f t="shared" si="0"/>
        <v>0.25879917184265011</v>
      </c>
      <c r="G22" s="16">
        <f t="shared" si="1"/>
        <v>1.3409090909090908</v>
      </c>
    </row>
    <row r="23" spans="1:7" ht="21" customHeight="1" x14ac:dyDescent="0.25">
      <c r="A23" s="2">
        <v>7</v>
      </c>
      <c r="B23" s="5" t="s">
        <v>73</v>
      </c>
      <c r="C23" s="12">
        <f>95318-C22</f>
        <v>66821</v>
      </c>
      <c r="D23" s="12">
        <f>9100-5500</f>
        <v>3600</v>
      </c>
      <c r="E23" s="12">
        <f>18043-E22</f>
        <v>10668</v>
      </c>
      <c r="F23" s="16">
        <f t="shared" si="0"/>
        <v>0.1596504093024648</v>
      </c>
      <c r="G23" s="16">
        <f t="shared" si="1"/>
        <v>2.9633333333333334</v>
      </c>
    </row>
    <row r="24" spans="1:7" ht="21" customHeight="1" x14ac:dyDescent="0.25">
      <c r="A24" s="2">
        <v>8</v>
      </c>
      <c r="B24" s="5" t="s">
        <v>51</v>
      </c>
      <c r="C24" s="12">
        <v>59308</v>
      </c>
      <c r="D24" s="12">
        <v>15000</v>
      </c>
      <c r="E24" s="12">
        <v>11942</v>
      </c>
      <c r="F24" s="16">
        <f t="shared" si="0"/>
        <v>0.20135563499022055</v>
      </c>
      <c r="G24" s="16">
        <f t="shared" si="1"/>
        <v>0.79613333333333336</v>
      </c>
    </row>
    <row r="25" spans="1:7" ht="21" customHeight="1" x14ac:dyDescent="0.25">
      <c r="A25" s="2">
        <v>9</v>
      </c>
      <c r="B25" s="5" t="s">
        <v>52</v>
      </c>
      <c r="C25" s="12">
        <v>25240</v>
      </c>
      <c r="D25" s="12">
        <v>6000</v>
      </c>
      <c r="E25" s="12">
        <v>7103</v>
      </c>
      <c r="F25" s="16">
        <f t="shared" si="0"/>
        <v>0.28141838351822501</v>
      </c>
      <c r="G25" s="16">
        <f t="shared" si="1"/>
        <v>1.1838333333333333</v>
      </c>
    </row>
    <row r="26" spans="1:7" ht="21" customHeight="1" x14ac:dyDescent="0.25">
      <c r="A26" s="2">
        <v>10</v>
      </c>
      <c r="B26" s="5" t="s">
        <v>59</v>
      </c>
      <c r="C26" s="12">
        <f>SUM(C27:C28)</f>
        <v>22202</v>
      </c>
      <c r="D26" s="12">
        <f t="shared" ref="D26:G26" si="2">SUM(D27:D28)</f>
        <v>2550</v>
      </c>
      <c r="E26" s="12">
        <f t="shared" si="2"/>
        <v>5850</v>
      </c>
      <c r="F26" s="12">
        <f t="shared" si="2"/>
        <v>0</v>
      </c>
      <c r="G26" s="12">
        <f t="shared" si="2"/>
        <v>0</v>
      </c>
    </row>
    <row r="27" spans="1:7" s="34" customFormat="1" ht="21" customHeight="1" x14ac:dyDescent="0.25">
      <c r="A27" s="24" t="s">
        <v>75</v>
      </c>
      <c r="B27" s="10" t="s">
        <v>76</v>
      </c>
      <c r="C27" s="25">
        <v>10571</v>
      </c>
      <c r="D27" s="25">
        <v>1150</v>
      </c>
      <c r="E27" s="25">
        <v>2381</v>
      </c>
      <c r="F27" s="26"/>
      <c r="G27" s="26"/>
    </row>
    <row r="28" spans="1:7" s="34" customFormat="1" ht="21" customHeight="1" x14ac:dyDescent="0.25">
      <c r="A28" s="24" t="s">
        <v>75</v>
      </c>
      <c r="B28" s="10" t="s">
        <v>77</v>
      </c>
      <c r="C28" s="25">
        <v>11631</v>
      </c>
      <c r="D28" s="25">
        <v>1400</v>
      </c>
      <c r="E28" s="25">
        <v>3469</v>
      </c>
      <c r="F28" s="26"/>
      <c r="G28" s="26"/>
    </row>
    <row r="29" spans="1:7" ht="21" customHeight="1" x14ac:dyDescent="0.25">
      <c r="A29" s="2">
        <v>11</v>
      </c>
      <c r="B29" s="5" t="s">
        <v>60</v>
      </c>
      <c r="C29" s="12">
        <v>6937</v>
      </c>
      <c r="D29" s="12">
        <v>1250</v>
      </c>
      <c r="E29" s="12">
        <v>1578</v>
      </c>
      <c r="F29" s="16">
        <f t="shared" si="0"/>
        <v>0.22747585411561194</v>
      </c>
      <c r="G29" s="16">
        <f t="shared" si="1"/>
        <v>1.2624</v>
      </c>
    </row>
    <row r="30" spans="1:7" ht="21" customHeight="1" x14ac:dyDescent="0.25">
      <c r="A30" s="2">
        <v>12</v>
      </c>
      <c r="B30" s="5" t="s">
        <v>61</v>
      </c>
      <c r="C30" s="12">
        <v>146230</v>
      </c>
      <c r="D30" s="12">
        <v>19500</v>
      </c>
      <c r="E30" s="12">
        <v>36686</v>
      </c>
      <c r="F30" s="16">
        <f t="shared" si="0"/>
        <v>0.25087875264993503</v>
      </c>
      <c r="G30" s="16">
        <f t="shared" si="1"/>
        <v>1.8813333333333333</v>
      </c>
    </row>
    <row r="31" spans="1:7" s="30" customFormat="1" ht="21" customHeight="1" x14ac:dyDescent="0.25">
      <c r="A31" s="3" t="s">
        <v>23</v>
      </c>
      <c r="B31" s="4" t="s">
        <v>22</v>
      </c>
      <c r="C31" s="11">
        <v>16000</v>
      </c>
      <c r="D31" s="11"/>
      <c r="E31" s="11"/>
      <c r="F31" s="13"/>
      <c r="G31" s="13"/>
    </row>
    <row r="32" spans="1:7" s="30" customFormat="1" ht="21" customHeight="1" x14ac:dyDescent="0.25">
      <c r="A32" s="3" t="s">
        <v>63</v>
      </c>
      <c r="B32" s="4" t="s">
        <v>57</v>
      </c>
      <c r="C32" s="11"/>
      <c r="D32" s="11"/>
      <c r="E32" s="11"/>
      <c r="F32" s="13"/>
      <c r="G32" s="13"/>
    </row>
    <row r="33" spans="1:7" s="30" customFormat="1" ht="40.9" customHeight="1" x14ac:dyDescent="0.25">
      <c r="A33" s="3" t="s">
        <v>8</v>
      </c>
      <c r="B33" s="4" t="s">
        <v>53</v>
      </c>
      <c r="C33" s="11"/>
      <c r="D33" s="11"/>
      <c r="E33" s="11"/>
      <c r="F33" s="13"/>
      <c r="G33" s="13"/>
    </row>
    <row r="34" spans="1:7" ht="21" customHeight="1" x14ac:dyDescent="0.25">
      <c r="A34" s="2">
        <v>1</v>
      </c>
      <c r="B34" s="5" t="s">
        <v>54</v>
      </c>
      <c r="C34" s="12"/>
      <c r="D34" s="12"/>
      <c r="E34" s="12"/>
      <c r="F34" s="16"/>
      <c r="G34" s="16"/>
    </row>
    <row r="35" spans="1:7" ht="21" customHeight="1" x14ac:dyDescent="0.25">
      <c r="A35" s="2">
        <v>2</v>
      </c>
      <c r="B35" s="5" t="s">
        <v>55</v>
      </c>
      <c r="C35" s="12"/>
      <c r="D35" s="12"/>
      <c r="E35" s="12"/>
      <c r="F35" s="16"/>
      <c r="G35" s="16"/>
    </row>
    <row r="36" spans="1:7" ht="21" customHeight="1" x14ac:dyDescent="0.25">
      <c r="A36" s="2">
        <v>3</v>
      </c>
      <c r="B36" s="5" t="s">
        <v>56</v>
      </c>
      <c r="C36" s="12"/>
      <c r="D36" s="12"/>
      <c r="E36" s="12"/>
      <c r="F36" s="16"/>
      <c r="G36" s="16"/>
    </row>
  </sheetData>
  <mergeCells count="11">
    <mergeCell ref="E4:G4"/>
    <mergeCell ref="E1:G1"/>
    <mergeCell ref="A3:G3"/>
    <mergeCell ref="D5:D7"/>
    <mergeCell ref="A5:A7"/>
    <mergeCell ref="B5:B7"/>
    <mergeCell ref="C5:C7"/>
    <mergeCell ref="E5:E7"/>
    <mergeCell ref="F5:G5"/>
    <mergeCell ref="F6:F7"/>
    <mergeCell ref="G6:G7"/>
  </mergeCells>
  <printOptions horizontalCentered="1"/>
  <pageMargins left="0.39370078740157499" right="0.33" top="0.98425196850393704" bottom="0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B93</vt:lpstr>
      <vt:lpstr>B94</vt:lpstr>
      <vt:lpstr>B95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NAM LE HOAI</cp:lastModifiedBy>
  <cp:lastPrinted>2019-09-04T08:49:40Z</cp:lastPrinted>
  <dcterms:created xsi:type="dcterms:W3CDTF">2018-06-13T09:35:34Z</dcterms:created>
  <dcterms:modified xsi:type="dcterms:W3CDTF">2021-11-25T02:47:47Z</dcterms:modified>
</cp:coreProperties>
</file>